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juntament\org\MIMPULSA\General\Promosol\Promosol\Lidia\Lidia\2022\MOLLET COMUNICACIO\Pressupost 2023\"/>
    </mc:Choice>
  </mc:AlternateContent>
  <bookViews>
    <workbookView xWindow="0" yWindow="0" windowWidth="21600" windowHeight="9675" firstSheet="1" activeTab="1"/>
  </bookViews>
  <sheets>
    <sheet name="Sous 2019 V1" sheetId="1" r:id="rId1"/>
    <sheet name="Plantilla" sheetId="3" r:id="rId2"/>
  </sheets>
  <definedNames>
    <definedName name="_1Àrea_d_impressió" localSheetId="0">'Sous 2019 V1'!$C$1:$L$68</definedName>
    <definedName name="_xlnm.Print_Area" localSheetId="0">'Sous 2019 V1'!$C$1:$J$68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63" i="1" l="1"/>
  <c r="I62" i="1"/>
  <c r="I61" i="1"/>
  <c r="I60" i="1"/>
  <c r="I59" i="1"/>
  <c r="I55" i="1"/>
  <c r="I54" i="1"/>
  <c r="I53" i="1"/>
  <c r="I50" i="1"/>
  <c r="I49" i="1"/>
  <c r="I48" i="1"/>
  <c r="J48" i="1" s="1"/>
  <c r="I44" i="1"/>
  <c r="I43" i="1"/>
  <c r="I42" i="1"/>
  <c r="I37" i="1"/>
  <c r="I36" i="1"/>
  <c r="I32" i="1"/>
  <c r="I31" i="1"/>
  <c r="I30" i="1"/>
  <c r="I29" i="1"/>
  <c r="I28" i="1"/>
  <c r="I27" i="1"/>
  <c r="I22" i="1"/>
  <c r="I21" i="1"/>
  <c r="I17" i="1"/>
  <c r="I16" i="1"/>
  <c r="I15" i="1"/>
  <c r="J15" i="1" s="1"/>
  <c r="I9" i="1"/>
  <c r="J9" i="1" s="1"/>
  <c r="J13" i="1" l="1"/>
  <c r="L15" i="1"/>
  <c r="I51" i="1"/>
  <c r="L48" i="1"/>
  <c r="J59" i="1"/>
  <c r="L59" i="1" s="1"/>
  <c r="I10" i="1"/>
  <c r="L9" i="1"/>
  <c r="L7" i="1" s="1"/>
  <c r="J53" i="1"/>
  <c r="L53" i="1" s="1"/>
  <c r="I56" i="1"/>
  <c r="J27" i="1"/>
  <c r="I64" i="1"/>
  <c r="J21" i="1"/>
  <c r="J42" i="1"/>
  <c r="J36" i="1"/>
  <c r="I18" i="1"/>
  <c r="J7" i="1"/>
  <c r="G18" i="1" l="1"/>
  <c r="L18" i="1"/>
  <c r="G64" i="1"/>
  <c r="L64" i="1"/>
  <c r="G51" i="1"/>
  <c r="L51" i="1"/>
  <c r="I40" i="1"/>
  <c r="L36" i="1"/>
  <c r="I33" i="1"/>
  <c r="L27" i="1"/>
  <c r="J25" i="1"/>
  <c r="J67" i="1" s="1"/>
  <c r="G10" i="1"/>
  <c r="L10" i="1"/>
  <c r="I45" i="1"/>
  <c r="L42" i="1"/>
  <c r="G56" i="1"/>
  <c r="L56" i="1"/>
  <c r="I23" i="1"/>
  <c r="L21" i="1"/>
  <c r="L13" i="1" s="1"/>
  <c r="J5" i="1" l="1"/>
  <c r="L67" i="1"/>
  <c r="G33" i="1"/>
  <c r="L33" i="1"/>
  <c r="G23" i="1"/>
  <c r="L23" i="1"/>
  <c r="G45" i="1"/>
  <c r="L45" i="1"/>
  <c r="G40" i="1"/>
  <c r="L40" i="1"/>
  <c r="L25" i="1"/>
  <c r="J68" i="1"/>
  <c r="L68" i="1" l="1"/>
  <c r="L70" i="1" s="1"/>
</calcChain>
</file>

<file path=xl/sharedStrings.xml><?xml version="1.0" encoding="utf-8"?>
<sst xmlns="http://schemas.openxmlformats.org/spreadsheetml/2006/main" count="99" uniqueCount="61">
  <si>
    <t>MOLLET COMUNICACIÓ,SL</t>
  </si>
  <si>
    <t>IMPORT</t>
  </si>
  <si>
    <t>CATEGORIA</t>
  </si>
  <si>
    <t>MENSUAL</t>
  </si>
  <si>
    <t xml:space="preserve">TOTAL </t>
  </si>
  <si>
    <t>TREBALLADOR</t>
  </si>
  <si>
    <t>CONCEPTE</t>
  </si>
  <si>
    <t>MESOS</t>
  </si>
  <si>
    <t>ANUAL</t>
  </si>
  <si>
    <t>DESPESES D'ESTRUCTURA</t>
  </si>
  <si>
    <t>GERENT</t>
  </si>
  <si>
    <t>AINHOA MARTIN GARCIA</t>
  </si>
  <si>
    <t>S.BASE</t>
  </si>
  <si>
    <t>COST EMPRES. SS.</t>
  </si>
  <si>
    <t>COMUNICACIÓ I PREMSA</t>
  </si>
  <si>
    <t>CAP DE PREMSA</t>
  </si>
  <si>
    <t>OLGA RABASA YRLA</t>
  </si>
  <si>
    <t>TRIENNIS</t>
  </si>
  <si>
    <t>P.COMPLE.</t>
  </si>
  <si>
    <t>REDACTOR</t>
  </si>
  <si>
    <t>RAMON COMPANY</t>
  </si>
  <si>
    <t>RÀDIO MOLLET DEL VALLÈS</t>
  </si>
  <si>
    <t>CAP DE PROGRAMES</t>
  </si>
  <si>
    <t>EMMA BALEA ACEÑA</t>
  </si>
  <si>
    <t>COMPLE. CAP P.</t>
  </si>
  <si>
    <t>COMPLE. (TV)</t>
  </si>
  <si>
    <t>PERIODISTA</t>
  </si>
  <si>
    <t>XAVIER GÁLVEZ ESCARCENA</t>
  </si>
  <si>
    <t>NOFRE PASQUAL COSTA</t>
  </si>
  <si>
    <t>TÈCNIC</t>
  </si>
  <si>
    <t>DANIEL PADILLA GARCÍA</t>
  </si>
  <si>
    <t>FRANCESC RODÉS JORDÀ</t>
  </si>
  <si>
    <t>CAP TÈCNIC</t>
  </si>
  <si>
    <t>JOSEP CASASNOVAS VAQUERO</t>
  </si>
  <si>
    <t>COMPLE. CAP T.</t>
  </si>
  <si>
    <t>TOTAL SOUS</t>
  </si>
  <si>
    <t>TOTAL CARREGUES SOCIALS</t>
  </si>
  <si>
    <t>Exerc.2020</t>
  </si>
  <si>
    <t>TOTAL DESPESES DE PERSONAL</t>
  </si>
  <si>
    <t xml:space="preserve">Altres depeses de personal </t>
  </si>
  <si>
    <t>Sous i salaris exerc. 2020</t>
  </si>
  <si>
    <t>A) PERSONA EVENTUAL</t>
  </si>
  <si>
    <t>N. Places</t>
  </si>
  <si>
    <t>Places vacants</t>
  </si>
  <si>
    <t>Denominació</t>
  </si>
  <si>
    <t>Caràcter</t>
  </si>
  <si>
    <t>Dedicació</t>
  </si>
  <si>
    <t>Retribució</t>
  </si>
  <si>
    <t>Gerència</t>
  </si>
  <si>
    <t>Directiu</t>
  </si>
  <si>
    <t>Plena</t>
  </si>
  <si>
    <t>B) PERSONAL LABORAL</t>
  </si>
  <si>
    <t>Categoria</t>
  </si>
  <si>
    <t>Grup cotització</t>
  </si>
  <si>
    <t>Cap de premsa</t>
  </si>
  <si>
    <t>Redactor</t>
  </si>
  <si>
    <t>Cap de programes</t>
  </si>
  <si>
    <t>Periodista</t>
  </si>
  <si>
    <t>Tècnic de so</t>
  </si>
  <si>
    <t>Cap Tècnic</t>
  </si>
  <si>
    <t>PLANTILLA DE MOLLET COMUNICACIÓ, SL – EXERCICI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</si>
</sst>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.00\ _€"/>
    <numFmt numFmtId="165" formatCode="_-* #,##0\ &quot;Pts&quot;_-;\-* #,##0\ &quot;Pts&quot;_-;_-* &quot;-&quot;\ &quot;Pts&quot;_-;_-@_-"/>
    <numFmt numFmtId="166" formatCode="#,##0.00\ &quot;€&quot;"/>
    <numFmt numFmtId="167" formatCode="#,##0\ _€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80">
    <xf numFmtId="0" fontId="0" fillId="0" borderId="0" xfId="0"/>
    <xf numFmtId="164" fontId="1" fillId="0" borderId="0" xfId="1" applyNumberFormat="1"/>
    <xf numFmtId="164" fontId="1" fillId="0" borderId="0" xfId="2" applyNumberFormat="1"/>
    <xf numFmtId="164" fontId="1" fillId="0" borderId="0" xfId="2" applyNumberFormat="1" applyAlignment="1">
      <alignment horizontal="right"/>
    </xf>
    <xf numFmtId="164" fontId="2" fillId="0" borderId="0" xfId="1" applyNumberFormat="1" applyFont="1" applyAlignment="1">
      <alignment horizontal="right"/>
    </xf>
    <xf numFmtId="166" fontId="1" fillId="0" borderId="0" xfId="1" applyNumberFormat="1" applyFill="1"/>
    <xf numFmtId="164" fontId="1" fillId="0" borderId="0" xfId="1" applyNumberFormat="1" applyFill="1"/>
    <xf numFmtId="166" fontId="1" fillId="0" borderId="0" xfId="1" applyNumberFormat="1"/>
    <xf numFmtId="164" fontId="3" fillId="0" borderId="0" xfId="2" applyNumberFormat="1" applyFont="1" applyAlignment="1">
      <alignment horizontal="center"/>
    </xf>
    <xf numFmtId="164" fontId="3" fillId="0" borderId="0" xfId="2" applyNumberFormat="1" applyFont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Alignment="1">
      <alignment horizontal="center"/>
    </xf>
    <xf numFmtId="166" fontId="3" fillId="0" borderId="0" xfId="1" applyNumberFormat="1" applyFont="1" applyAlignment="1">
      <alignment horizontal="right"/>
    </xf>
    <xf numFmtId="166" fontId="3" fillId="0" borderId="0" xfId="1" applyNumberFormat="1" applyFont="1" applyFill="1" applyAlignment="1">
      <alignment horizontal="right"/>
    </xf>
    <xf numFmtId="0" fontId="3" fillId="0" borderId="0" xfId="1" applyNumberFormat="1" applyFont="1" applyAlignment="1">
      <alignment horizontal="center"/>
    </xf>
    <xf numFmtId="166" fontId="3" fillId="0" borderId="0" xfId="1" applyNumberFormat="1" applyFont="1"/>
    <xf numFmtId="166" fontId="3" fillId="0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3" fillId="2" borderId="0" xfId="2" applyNumberFormat="1" applyFont="1" applyFill="1" applyAlignment="1">
      <alignment horizontal="center"/>
    </xf>
    <xf numFmtId="164" fontId="3" fillId="2" borderId="0" xfId="2" applyNumberFormat="1" applyFont="1" applyFill="1" applyAlignment="1">
      <alignment horizontal="right"/>
    </xf>
    <xf numFmtId="166" fontId="3" fillId="2" borderId="0" xfId="1" applyNumberFormat="1" applyFont="1" applyFill="1"/>
    <xf numFmtId="164" fontId="1" fillId="3" borderId="0" xfId="1" applyNumberFormat="1" applyFill="1"/>
    <xf numFmtId="164" fontId="1" fillId="3" borderId="0" xfId="2" applyNumberFormat="1" applyFill="1"/>
    <xf numFmtId="164" fontId="1" fillId="3" borderId="0" xfId="2" applyNumberFormat="1" applyFill="1" applyAlignment="1">
      <alignment horizontal="right"/>
    </xf>
    <xf numFmtId="166" fontId="1" fillId="3" borderId="0" xfId="1" applyNumberFormat="1" applyFill="1"/>
    <xf numFmtId="167" fontId="1" fillId="0" borderId="0" xfId="2" applyNumberFormat="1" applyAlignment="1">
      <alignment horizontal="right"/>
    </xf>
    <xf numFmtId="4" fontId="1" fillId="0" borderId="0" xfId="2" applyNumberFormat="1" applyFont="1" applyAlignment="1">
      <alignment horizontal="center"/>
    </xf>
    <xf numFmtId="164" fontId="1" fillId="2" borderId="0" xfId="1" applyNumberFormat="1" applyFill="1"/>
    <xf numFmtId="164" fontId="1" fillId="2" borderId="0" xfId="2" applyNumberFormat="1" applyFill="1"/>
    <xf numFmtId="164" fontId="1" fillId="2" borderId="0" xfId="2" applyNumberFormat="1" applyFill="1" applyAlignment="1">
      <alignment horizontal="right"/>
    </xf>
    <xf numFmtId="164" fontId="1" fillId="0" borderId="0" xfId="2" applyNumberFormat="1" applyFont="1"/>
    <xf numFmtId="164" fontId="1" fillId="0" borderId="0" xfId="2" applyNumberFormat="1" applyFill="1" applyAlignment="1">
      <alignment horizontal="right"/>
    </xf>
    <xf numFmtId="164" fontId="1" fillId="0" borderId="0" xfId="2" applyNumberFormat="1" applyFont="1" applyFill="1"/>
    <xf numFmtId="167" fontId="1" fillId="0" borderId="0" xfId="2" applyNumberFormat="1" applyFill="1" applyAlignment="1">
      <alignment horizontal="right"/>
    </xf>
    <xf numFmtId="166" fontId="1" fillId="0" borderId="0" xfId="1" applyNumberFormat="1" applyFont="1" applyFill="1" applyBorder="1"/>
    <xf numFmtId="164" fontId="1" fillId="0" borderId="0" xfId="2" applyNumberFormat="1" applyFill="1"/>
    <xf numFmtId="164" fontId="1" fillId="0" borderId="0" xfId="1" applyNumberFormat="1" applyFont="1" applyFill="1"/>
    <xf numFmtId="1" fontId="1" fillId="0" borderId="0" xfId="1" applyNumberFormat="1" applyFill="1"/>
    <xf numFmtId="1" fontId="1" fillId="0" borderId="0" xfId="2" applyNumberFormat="1" applyFill="1"/>
    <xf numFmtId="164" fontId="1" fillId="0" borderId="0" xfId="2" applyNumberFormat="1" applyFont="1" applyFill="1" applyAlignment="1">
      <alignment horizontal="right"/>
    </xf>
    <xf numFmtId="164" fontId="1" fillId="0" borderId="0" xfId="1" applyNumberFormat="1" applyFont="1"/>
    <xf numFmtId="164" fontId="1" fillId="4" borderId="3" xfId="1" applyNumberFormat="1" applyFill="1" applyBorder="1"/>
    <xf numFmtId="164" fontId="3" fillId="4" borderId="3" xfId="1" applyNumberFormat="1" applyFont="1" applyFill="1" applyBorder="1"/>
    <xf numFmtId="166" fontId="3" fillId="4" borderId="3" xfId="1" applyNumberFormat="1" applyFont="1" applyFill="1" applyBorder="1"/>
    <xf numFmtId="166" fontId="3" fillId="4" borderId="4" xfId="1" applyNumberFormat="1" applyFont="1" applyFill="1" applyBorder="1"/>
    <xf numFmtId="164" fontId="4" fillId="4" borderId="1" xfId="1" applyNumberFormat="1" applyFont="1" applyFill="1" applyBorder="1"/>
    <xf numFmtId="164" fontId="1" fillId="4" borderId="2" xfId="1" applyNumberFormat="1" applyFill="1" applyBorder="1"/>
    <xf numFmtId="166" fontId="3" fillId="2" borderId="3" xfId="1" applyNumberFormat="1" applyFont="1" applyFill="1" applyBorder="1"/>
    <xf numFmtId="44" fontId="3" fillId="4" borderId="1" xfId="3" applyFont="1" applyFill="1" applyBorder="1"/>
    <xf numFmtId="164" fontId="3" fillId="4" borderId="3" xfId="1" applyNumberFormat="1" applyFont="1" applyFill="1" applyBorder="1" applyAlignment="1">
      <alignment horizontal="center"/>
    </xf>
    <xf numFmtId="164" fontId="2" fillId="0" borderId="5" xfId="1" applyNumberFormat="1" applyFont="1" applyBorder="1"/>
    <xf numFmtId="164" fontId="1" fillId="0" borderId="6" xfId="1" applyNumberFormat="1" applyBorder="1"/>
    <xf numFmtId="164" fontId="1" fillId="0" borderId="7" xfId="1" applyNumberFormat="1" applyBorder="1"/>
    <xf numFmtId="164" fontId="1" fillId="0" borderId="8" xfId="1" applyNumberFormat="1" applyBorder="1"/>
    <xf numFmtId="164" fontId="2" fillId="0" borderId="0" xfId="1" applyNumberFormat="1" applyFont="1" applyBorder="1"/>
    <xf numFmtId="164" fontId="1" fillId="0" borderId="9" xfId="1" applyNumberFormat="1" applyBorder="1"/>
    <xf numFmtId="164" fontId="1" fillId="0" borderId="0" xfId="1" applyNumberFormat="1" applyBorder="1"/>
    <xf numFmtId="164" fontId="3" fillId="0" borderId="8" xfId="1" applyNumberFormat="1" applyFont="1" applyBorder="1"/>
    <xf numFmtId="164" fontId="3" fillId="0" borderId="0" xfId="1" applyNumberFormat="1" applyFont="1" applyBorder="1"/>
    <xf numFmtId="164" fontId="3" fillId="0" borderId="9" xfId="1" applyNumberFormat="1" applyFont="1" applyBorder="1"/>
    <xf numFmtId="164" fontId="4" fillId="2" borderId="8" xfId="1" applyNumberFormat="1" applyFont="1" applyFill="1" applyBorder="1"/>
    <xf numFmtId="164" fontId="3" fillId="2" borderId="0" xfId="1" applyNumberFormat="1" applyFont="1" applyFill="1" applyBorder="1"/>
    <xf numFmtId="164" fontId="3" fillId="2" borderId="9" xfId="1" applyNumberFormat="1" applyFont="1" applyFill="1" applyBorder="1"/>
    <xf numFmtId="164" fontId="3" fillId="3" borderId="0" xfId="1" applyNumberFormat="1" applyFont="1" applyFill="1" applyBorder="1"/>
    <xf numFmtId="164" fontId="1" fillId="3" borderId="9" xfId="1" applyNumberFormat="1" applyFill="1" applyBorder="1"/>
    <xf numFmtId="164" fontId="1" fillId="2" borderId="0" xfId="1" applyNumberFormat="1" applyFill="1" applyBorder="1"/>
    <xf numFmtId="164" fontId="1" fillId="2" borderId="9" xfId="1" applyNumberFormat="1" applyFill="1" applyBorder="1"/>
    <xf numFmtId="164" fontId="1" fillId="0" borderId="8" xfId="1" applyNumberFormat="1" applyFill="1" applyBorder="1"/>
    <xf numFmtId="164" fontId="1" fillId="0" borderId="0" xfId="1" applyNumberFormat="1" applyFill="1" applyBorder="1"/>
    <xf numFmtId="164" fontId="1" fillId="0" borderId="9" xfId="1" applyNumberFormat="1" applyFill="1" applyBorder="1"/>
    <xf numFmtId="164" fontId="3" fillId="0" borderId="9" xfId="2" applyNumberFormat="1" applyFont="1" applyFill="1" applyBorder="1" applyAlignment="1">
      <alignment horizontal="center"/>
    </xf>
    <xf numFmtId="164" fontId="1" fillId="0" borderId="9" xfId="2" applyNumberFormat="1" applyFill="1" applyBorder="1"/>
    <xf numFmtId="164" fontId="1" fillId="0" borderId="10" xfId="1" applyNumberFormat="1" applyFill="1" applyBorder="1"/>
    <xf numFmtId="164" fontId="1" fillId="0" borderId="11" xfId="1" applyNumberFormat="1" applyFill="1" applyBorder="1"/>
    <xf numFmtId="164" fontId="3" fillId="0" borderId="12" xfId="2" applyNumberFormat="1" applyFont="1" applyFill="1" applyBorder="1"/>
    <xf numFmtId="0" fontId="0" fillId="0" borderId="13" xfId="0" applyBorder="1"/>
    <xf numFmtId="0" fontId="6" fillId="0" borderId="13" xfId="0" applyFont="1" applyBorder="1"/>
    <xf numFmtId="0" fontId="6" fillId="0" borderId="0" xfId="0" applyFont="1"/>
    <xf numFmtId="4" fontId="0" fillId="0" borderId="13" xfId="0" applyNumberFormat="1" applyBorder="1"/>
    <xf numFmtId="164" fontId="7" fillId="0" borderId="13" xfId="1" applyNumberFormat="1" applyFont="1" applyFill="1" applyBorder="1"/>
  </cellXfs>
  <cellStyles count="4">
    <cellStyle name="Moneda" xfId="3" builtinId="4"/>
    <cellStyle name="Moneda [0]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762000</xdr:colOff>
      <xdr:row>7</xdr:row>
      <xdr:rowOff>66675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286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0</xdr:row>
      <xdr:rowOff>95250</xdr:rowOff>
    </xdr:from>
    <xdr:to>
      <xdr:col>6</xdr:col>
      <xdr:colOff>666750</xdr:colOff>
      <xdr:row>2</xdr:row>
      <xdr:rowOff>152400</xdr:rowOff>
    </xdr:to>
    <xdr:pic>
      <xdr:nvPicPr>
        <xdr:cNvPr id="4" name="Imagen 3" descr="logo-radio Molle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95250"/>
          <a:ext cx="685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P84"/>
  <sheetViews>
    <sheetView showGridLines="0" workbookViewId="0">
      <selection sqref="A1:L70"/>
    </sheetView>
  </sheetViews>
  <sheetFormatPr baseColWidth="10" defaultColWidth="9.140625" defaultRowHeight="12.75" x14ac:dyDescent="0.2"/>
  <cols>
    <col min="1" max="2" width="9.140625" style="1"/>
    <col min="3" max="3" width="3.7109375" style="1" customWidth="1"/>
    <col min="4" max="4" width="13.140625" style="1" customWidth="1"/>
    <col min="5" max="5" width="36.42578125" style="1" customWidth="1"/>
    <col min="6" max="6" width="19.7109375" style="1" hidden="1" customWidth="1"/>
    <col min="7" max="7" width="13.7109375" style="2" hidden="1" customWidth="1"/>
    <col min="8" max="8" width="9" style="3" hidden="1" customWidth="1"/>
    <col min="9" max="9" width="14.42578125" style="3" hidden="1" customWidth="1"/>
    <col min="10" max="10" width="0.140625" style="7" customWidth="1"/>
    <col min="11" max="11" width="0.28515625" style="5" hidden="1" customWidth="1"/>
    <col min="12" max="12" width="13.85546875" style="1" customWidth="1"/>
    <col min="13" max="13" width="9.140625" style="1"/>
    <col min="14" max="14" width="12.7109375" style="1" customWidth="1"/>
    <col min="15" max="15" width="9.140625" style="1"/>
    <col min="16" max="16" width="10.7109375" style="1" bestFit="1" customWidth="1"/>
    <col min="17" max="16384" width="9.140625" style="1"/>
  </cols>
  <sheetData>
    <row r="1" spans="3:16" ht="21" thickBot="1" x14ac:dyDescent="0.35">
      <c r="C1" s="50" t="s">
        <v>0</v>
      </c>
      <c r="D1" s="51"/>
      <c r="E1" s="52"/>
      <c r="J1" s="4"/>
      <c r="L1" s="45" t="s">
        <v>37</v>
      </c>
      <c r="M1" s="6"/>
      <c r="N1" s="6"/>
      <c r="O1" s="6"/>
      <c r="P1" s="6"/>
    </row>
    <row r="2" spans="3:16" ht="18.75" customHeight="1" x14ac:dyDescent="0.3">
      <c r="C2" s="53"/>
      <c r="D2" s="54" t="s">
        <v>40</v>
      </c>
      <c r="E2" s="55"/>
      <c r="L2" s="46"/>
      <c r="M2" s="6"/>
      <c r="N2" s="6"/>
      <c r="O2" s="6"/>
      <c r="P2" s="6"/>
    </row>
    <row r="3" spans="3:16" x14ac:dyDescent="0.2">
      <c r="C3" s="53"/>
      <c r="D3" s="56"/>
      <c r="E3" s="55"/>
      <c r="G3" s="8" t="s">
        <v>1</v>
      </c>
      <c r="H3" s="9"/>
      <c r="I3" s="8"/>
      <c r="L3" s="41"/>
      <c r="M3" s="6"/>
      <c r="N3" s="6"/>
      <c r="O3" s="6"/>
      <c r="P3" s="6"/>
    </row>
    <row r="4" spans="3:16" s="10" customFormat="1" x14ac:dyDescent="0.2">
      <c r="C4" s="57"/>
      <c r="D4" s="58" t="s">
        <v>2</v>
      </c>
      <c r="E4" s="59"/>
      <c r="F4" s="11"/>
      <c r="G4" s="8" t="s">
        <v>3</v>
      </c>
      <c r="H4" s="9"/>
      <c r="I4" s="8" t="s">
        <v>4</v>
      </c>
      <c r="J4" s="12"/>
      <c r="K4" s="13"/>
      <c r="L4" s="42"/>
      <c r="M4" s="6"/>
      <c r="N4" s="6"/>
      <c r="O4" s="6"/>
      <c r="P4" s="6"/>
    </row>
    <row r="5" spans="3:16" s="10" customFormat="1" x14ac:dyDescent="0.2">
      <c r="C5" s="57"/>
      <c r="D5" s="58"/>
      <c r="E5" s="59" t="s">
        <v>5</v>
      </c>
      <c r="F5" s="11" t="s">
        <v>6</v>
      </c>
      <c r="G5" s="14">
        <v>2019</v>
      </c>
      <c r="H5" s="14" t="s">
        <v>7</v>
      </c>
      <c r="I5" s="11" t="s">
        <v>8</v>
      </c>
      <c r="J5" s="15">
        <f>J7+J13+J25</f>
        <v>251563.69</v>
      </c>
      <c r="K5" s="16"/>
      <c r="L5" s="49" t="s">
        <v>1</v>
      </c>
      <c r="M5" s="6"/>
      <c r="N5" s="6"/>
      <c r="O5" s="6"/>
      <c r="P5" s="6"/>
    </row>
    <row r="6" spans="3:16" s="10" customFormat="1" x14ac:dyDescent="0.2">
      <c r="C6" s="57"/>
      <c r="D6" s="58"/>
      <c r="E6" s="59"/>
      <c r="F6" s="11"/>
      <c r="G6" s="8"/>
      <c r="H6" s="9"/>
      <c r="I6" s="8"/>
      <c r="J6" s="15"/>
      <c r="K6" s="16"/>
      <c r="L6" s="42"/>
      <c r="M6" s="6"/>
      <c r="N6" s="6"/>
      <c r="O6" s="6"/>
      <c r="P6" s="6"/>
    </row>
    <row r="7" spans="3:16" s="10" customFormat="1" ht="15.75" x14ac:dyDescent="0.25">
      <c r="C7" s="60" t="s">
        <v>9</v>
      </c>
      <c r="D7" s="61"/>
      <c r="E7" s="62"/>
      <c r="F7" s="17"/>
      <c r="G7" s="18"/>
      <c r="H7" s="19"/>
      <c r="I7" s="18"/>
      <c r="J7" s="20">
        <f>J9</f>
        <v>42283.64</v>
      </c>
      <c r="K7" s="16"/>
      <c r="L7" s="47">
        <f>L9</f>
        <v>43256.163719999997</v>
      </c>
      <c r="M7" s="6"/>
      <c r="N7" s="6"/>
      <c r="O7" s="6"/>
      <c r="P7" s="6"/>
    </row>
    <row r="8" spans="3:16" x14ac:dyDescent="0.2">
      <c r="C8" s="53"/>
      <c r="D8" s="63" t="s">
        <v>10</v>
      </c>
      <c r="E8" s="64"/>
      <c r="F8" s="21"/>
      <c r="G8" s="22"/>
      <c r="H8" s="23"/>
      <c r="I8" s="23"/>
      <c r="J8" s="24"/>
      <c r="L8" s="41"/>
      <c r="M8" s="6"/>
      <c r="N8" s="6"/>
      <c r="O8" s="6"/>
      <c r="P8" s="6"/>
    </row>
    <row r="9" spans="3:16" x14ac:dyDescent="0.2">
      <c r="C9" s="53"/>
      <c r="D9" s="56"/>
      <c r="E9" s="55" t="s">
        <v>11</v>
      </c>
      <c r="F9" s="1" t="s">
        <v>12</v>
      </c>
      <c r="G9" s="2">
        <v>3020.26</v>
      </c>
      <c r="H9" s="25">
        <v>14</v>
      </c>
      <c r="I9" s="3">
        <f>+G9*H9</f>
        <v>42283.64</v>
      </c>
      <c r="J9" s="7">
        <f>SUM(I9:I9)</f>
        <v>42283.64</v>
      </c>
      <c r="L9" s="41">
        <f>J9*1.023</f>
        <v>43256.163719999997</v>
      </c>
      <c r="M9" s="6"/>
      <c r="N9" s="6"/>
      <c r="O9" s="6"/>
      <c r="P9" s="6"/>
    </row>
    <row r="10" spans="3:16" x14ac:dyDescent="0.2">
      <c r="C10" s="53"/>
      <c r="D10" s="56"/>
      <c r="E10" s="55"/>
      <c r="F10" s="1" t="s">
        <v>13</v>
      </c>
      <c r="G10" s="1">
        <f>I10/H10</f>
        <v>1097.6128216666666</v>
      </c>
      <c r="H10" s="25">
        <v>12</v>
      </c>
      <c r="I10" s="2">
        <f>J9*31.15%</f>
        <v>13171.353859999999</v>
      </c>
      <c r="L10" s="41">
        <f>I10*1.023</f>
        <v>13474.294998779998</v>
      </c>
    </row>
    <row r="11" spans="3:16" x14ac:dyDescent="0.2">
      <c r="C11" s="53"/>
      <c r="D11" s="56"/>
      <c r="E11" s="55"/>
      <c r="H11" s="25"/>
      <c r="I11" s="26"/>
      <c r="L11" s="41"/>
    </row>
    <row r="12" spans="3:16" x14ac:dyDescent="0.2">
      <c r="C12" s="53"/>
      <c r="D12" s="56"/>
      <c r="E12" s="55"/>
      <c r="H12" s="25"/>
      <c r="L12" s="41"/>
    </row>
    <row r="13" spans="3:16" ht="15.75" x14ac:dyDescent="0.25">
      <c r="C13" s="60" t="s">
        <v>14</v>
      </c>
      <c r="D13" s="65"/>
      <c r="E13" s="66"/>
      <c r="F13" s="27"/>
      <c r="G13" s="28"/>
      <c r="H13" s="29"/>
      <c r="I13" s="29"/>
      <c r="J13" s="20">
        <f>J15+J21</f>
        <v>56865.06</v>
      </c>
      <c r="K13" s="16"/>
      <c r="L13" s="47">
        <f>L15+L21</f>
        <v>58172.956379999989</v>
      </c>
    </row>
    <row r="14" spans="3:16" x14ac:dyDescent="0.2">
      <c r="C14" s="53"/>
      <c r="D14" s="63" t="s">
        <v>15</v>
      </c>
      <c r="E14" s="64"/>
      <c r="F14" s="21"/>
      <c r="G14" s="22"/>
      <c r="H14" s="23"/>
      <c r="I14" s="23"/>
      <c r="J14" s="24"/>
      <c r="L14" s="41"/>
    </row>
    <row r="15" spans="3:16" x14ac:dyDescent="0.2">
      <c r="C15" s="53"/>
      <c r="D15" s="56"/>
      <c r="E15" s="55" t="s">
        <v>16</v>
      </c>
      <c r="F15" s="1" t="s">
        <v>12</v>
      </c>
      <c r="G15" s="2">
        <v>2516.9699999999998</v>
      </c>
      <c r="H15" s="25">
        <v>14</v>
      </c>
      <c r="I15" s="3">
        <f>+G15*H15</f>
        <v>35237.579999999994</v>
      </c>
      <c r="J15" s="7">
        <f>SUM(I15:I17)</f>
        <v>37026.939999999995</v>
      </c>
      <c r="L15" s="41">
        <f>J15*1.023</f>
        <v>37878.559619999993</v>
      </c>
    </row>
    <row r="16" spans="3:16" x14ac:dyDescent="0.2">
      <c r="C16" s="53"/>
      <c r="D16" s="56"/>
      <c r="E16" s="55"/>
      <c r="F16" s="1" t="s">
        <v>17</v>
      </c>
      <c r="G16" s="30">
        <v>83.77</v>
      </c>
      <c r="H16" s="25">
        <v>12</v>
      </c>
      <c r="I16" s="31">
        <f>G16*H16</f>
        <v>1005.24</v>
      </c>
      <c r="L16" s="41"/>
    </row>
    <row r="17" spans="3:12" x14ac:dyDescent="0.2">
      <c r="C17" s="53"/>
      <c r="D17" s="56"/>
      <c r="E17" s="55"/>
      <c r="F17" s="1" t="s">
        <v>18</v>
      </c>
      <c r="G17" s="30">
        <v>784.12</v>
      </c>
      <c r="H17" s="25">
        <v>1</v>
      </c>
      <c r="I17" s="3">
        <f>+G17*H17</f>
        <v>784.12</v>
      </c>
      <c r="L17" s="41"/>
    </row>
    <row r="18" spans="3:12" x14ac:dyDescent="0.2">
      <c r="C18" s="53"/>
      <c r="D18" s="56"/>
      <c r="E18" s="55"/>
      <c r="F18" s="1" t="s">
        <v>13</v>
      </c>
      <c r="G18" s="2">
        <f>I18/H18</f>
        <v>961.15765083333326</v>
      </c>
      <c r="H18" s="25">
        <v>12</v>
      </c>
      <c r="I18" s="30">
        <f>J15*31.15%</f>
        <v>11533.891809999999</v>
      </c>
      <c r="L18" s="41">
        <f>I18*1.023</f>
        <v>11799.171321629998</v>
      </c>
    </row>
    <row r="19" spans="3:12" x14ac:dyDescent="0.2">
      <c r="C19" s="53"/>
      <c r="D19" s="56"/>
      <c r="E19" s="55"/>
      <c r="G19" s="30"/>
      <c r="H19" s="25"/>
      <c r="L19" s="41"/>
    </row>
    <row r="20" spans="3:12" x14ac:dyDescent="0.2">
      <c r="C20" s="53"/>
      <c r="D20" s="63" t="s">
        <v>19</v>
      </c>
      <c r="E20" s="64"/>
      <c r="F20" s="21"/>
      <c r="G20" s="22"/>
      <c r="H20" s="23"/>
      <c r="I20" s="23"/>
      <c r="J20" s="24"/>
      <c r="L20" s="41"/>
    </row>
    <row r="21" spans="3:12" x14ac:dyDescent="0.2">
      <c r="C21" s="53"/>
      <c r="D21" s="56"/>
      <c r="E21" s="55" t="s">
        <v>20</v>
      </c>
      <c r="F21" s="1" t="s">
        <v>12</v>
      </c>
      <c r="G21" s="2">
        <v>1361</v>
      </c>
      <c r="H21" s="25">
        <v>14</v>
      </c>
      <c r="I21" s="3">
        <f>G21*H21</f>
        <v>19054</v>
      </c>
      <c r="J21" s="7">
        <f>SUM(I21:I22)</f>
        <v>19838.12</v>
      </c>
      <c r="L21" s="41">
        <f>J21*1.023</f>
        <v>20294.396759999996</v>
      </c>
    </row>
    <row r="22" spans="3:12" x14ac:dyDescent="0.2">
      <c r="C22" s="53"/>
      <c r="D22" s="56"/>
      <c r="E22" s="55"/>
      <c r="F22" s="1" t="s">
        <v>18</v>
      </c>
      <c r="G22" s="30">
        <v>784.12</v>
      </c>
      <c r="H22" s="25">
        <v>1</v>
      </c>
      <c r="I22" s="3">
        <f>+G22*H22</f>
        <v>784.12</v>
      </c>
      <c r="L22" s="41"/>
    </row>
    <row r="23" spans="3:12" x14ac:dyDescent="0.2">
      <c r="C23" s="53"/>
      <c r="D23" s="56"/>
      <c r="E23" s="55"/>
      <c r="F23" s="1" t="s">
        <v>13</v>
      </c>
      <c r="G23" s="2">
        <f>I23/H23</f>
        <v>514.96453166666663</v>
      </c>
      <c r="H23" s="25">
        <v>12</v>
      </c>
      <c r="I23" s="30">
        <f>J21*31.15%</f>
        <v>6179.57438</v>
      </c>
      <c r="L23" s="41">
        <f>I23*1.023</f>
        <v>6321.7045907399997</v>
      </c>
    </row>
    <row r="24" spans="3:12" x14ac:dyDescent="0.2">
      <c r="C24" s="53"/>
      <c r="D24" s="56"/>
      <c r="E24" s="55"/>
      <c r="G24" s="30"/>
      <c r="H24" s="25"/>
      <c r="L24" s="41"/>
    </row>
    <row r="25" spans="3:12" ht="15.75" x14ac:dyDescent="0.25">
      <c r="C25" s="60" t="s">
        <v>21</v>
      </c>
      <c r="D25" s="65"/>
      <c r="E25" s="66"/>
      <c r="F25" s="27"/>
      <c r="G25" s="28"/>
      <c r="H25" s="29"/>
      <c r="I25" s="29"/>
      <c r="J25" s="20">
        <f>J27+J36+J42+J48+J53+J59</f>
        <v>152414.99</v>
      </c>
      <c r="K25" s="16"/>
      <c r="L25" s="47">
        <f>L27+L36+L42+L48+L53+L59</f>
        <v>155920.53477</v>
      </c>
    </row>
    <row r="26" spans="3:12" x14ac:dyDescent="0.2">
      <c r="C26" s="53"/>
      <c r="D26" s="63" t="s">
        <v>22</v>
      </c>
      <c r="E26" s="64"/>
      <c r="F26" s="21"/>
      <c r="G26" s="22"/>
      <c r="H26" s="23"/>
      <c r="I26" s="23"/>
      <c r="J26" s="24"/>
      <c r="L26" s="41"/>
    </row>
    <row r="27" spans="3:12" x14ac:dyDescent="0.2">
      <c r="C27" s="53"/>
      <c r="D27" s="56"/>
      <c r="E27" s="55" t="s">
        <v>23</v>
      </c>
      <c r="F27" s="1" t="s">
        <v>12</v>
      </c>
      <c r="G27" s="2">
        <v>1687.65</v>
      </c>
      <c r="H27" s="25">
        <v>14</v>
      </c>
      <c r="I27" s="3">
        <f t="shared" ref="I27:I32" si="0">+G27*H27</f>
        <v>23627.100000000002</v>
      </c>
      <c r="J27" s="7">
        <f>SUM(I27:I32)</f>
        <v>32298.410000000003</v>
      </c>
      <c r="L27" s="41">
        <f>J27*1.023</f>
        <v>33041.273430000001</v>
      </c>
    </row>
    <row r="28" spans="3:12" x14ac:dyDescent="0.2">
      <c r="C28" s="53"/>
      <c r="D28" s="56"/>
      <c r="E28" s="55"/>
      <c r="F28" s="1" t="s">
        <v>24</v>
      </c>
      <c r="G28" s="2">
        <v>277.85000000000002</v>
      </c>
      <c r="H28" s="25">
        <v>14</v>
      </c>
      <c r="I28" s="31">
        <f t="shared" si="0"/>
        <v>3889.9000000000005</v>
      </c>
      <c r="L28" s="41"/>
    </row>
    <row r="29" spans="3:12" ht="14.25" customHeight="1" x14ac:dyDescent="0.2">
      <c r="C29" s="53"/>
      <c r="D29" s="56"/>
      <c r="E29" s="55"/>
      <c r="F29" s="1" t="s">
        <v>25</v>
      </c>
      <c r="G29" s="2">
        <v>114.62</v>
      </c>
      <c r="H29" s="25">
        <v>14</v>
      </c>
      <c r="I29" s="31">
        <f t="shared" si="0"/>
        <v>1604.68</v>
      </c>
      <c r="L29" s="41"/>
    </row>
    <row r="30" spans="3:12" x14ac:dyDescent="0.2">
      <c r="C30" s="53"/>
      <c r="D30" s="56"/>
      <c r="E30" s="55"/>
      <c r="F30" s="1" t="s">
        <v>17</v>
      </c>
      <c r="G30" s="2">
        <v>188.48</v>
      </c>
      <c r="H30" s="25">
        <v>7</v>
      </c>
      <c r="I30" s="31">
        <f t="shared" si="0"/>
        <v>1319.36</v>
      </c>
      <c r="L30" s="41"/>
    </row>
    <row r="31" spans="3:12" x14ac:dyDescent="0.2">
      <c r="C31" s="53"/>
      <c r="D31" s="56"/>
      <c r="E31" s="55"/>
      <c r="F31" s="1" t="s">
        <v>17</v>
      </c>
      <c r="G31" s="2">
        <v>214.65</v>
      </c>
      <c r="H31" s="25">
        <v>5</v>
      </c>
      <c r="I31" s="31">
        <f t="shared" si="0"/>
        <v>1073.25</v>
      </c>
      <c r="L31" s="41"/>
    </row>
    <row r="32" spans="3:12" x14ac:dyDescent="0.2">
      <c r="C32" s="53"/>
      <c r="D32" s="56"/>
      <c r="E32" s="55"/>
      <c r="F32" s="1" t="s">
        <v>18</v>
      </c>
      <c r="G32" s="30">
        <v>784.12</v>
      </c>
      <c r="H32" s="25">
        <v>1</v>
      </c>
      <c r="I32" s="31">
        <f t="shared" si="0"/>
        <v>784.12</v>
      </c>
      <c r="L32" s="41"/>
    </row>
    <row r="33" spans="3:16" x14ac:dyDescent="0.2">
      <c r="C33" s="53"/>
      <c r="D33" s="56"/>
      <c r="E33" s="55"/>
      <c r="F33" s="1" t="s">
        <v>13</v>
      </c>
      <c r="G33" s="2">
        <f>I33/H33</f>
        <v>838.41289291666681</v>
      </c>
      <c r="H33" s="25">
        <v>12</v>
      </c>
      <c r="I33" s="2">
        <f>J27*31.15%</f>
        <v>10060.954715000002</v>
      </c>
      <c r="L33" s="41">
        <f>I33*1.023</f>
        <v>10292.356673445001</v>
      </c>
    </row>
    <row r="34" spans="3:16" s="6" customFormat="1" x14ac:dyDescent="0.2">
      <c r="C34" s="67"/>
      <c r="D34" s="68"/>
      <c r="E34" s="69"/>
      <c r="G34" s="32"/>
      <c r="H34" s="33"/>
      <c r="I34" s="31"/>
      <c r="J34" s="34"/>
      <c r="K34" s="34"/>
      <c r="L34" s="41"/>
      <c r="M34" s="1"/>
      <c r="N34" s="1"/>
      <c r="O34" s="1"/>
      <c r="P34" s="1"/>
    </row>
    <row r="35" spans="3:16" x14ac:dyDescent="0.2">
      <c r="C35" s="53"/>
      <c r="D35" s="63" t="s">
        <v>26</v>
      </c>
      <c r="E35" s="64"/>
      <c r="F35" s="21"/>
      <c r="G35" s="22"/>
      <c r="H35" s="23"/>
      <c r="I35" s="23"/>
      <c r="J35" s="24"/>
      <c r="L35" s="41"/>
    </row>
    <row r="36" spans="3:16" x14ac:dyDescent="0.2">
      <c r="C36" s="53"/>
      <c r="D36" s="56"/>
      <c r="E36" s="55" t="s">
        <v>27</v>
      </c>
      <c r="F36" s="1" t="s">
        <v>12</v>
      </c>
      <c r="G36" s="2">
        <v>1687.65</v>
      </c>
      <c r="H36" s="25">
        <v>14</v>
      </c>
      <c r="I36" s="3">
        <f>+G36*H36</f>
        <v>23627.100000000002</v>
      </c>
      <c r="J36" s="7">
        <f>SUM(I36:I39)</f>
        <v>26743.54</v>
      </c>
      <c r="L36" s="41">
        <f>J36*1.023</f>
        <v>27358.64142</v>
      </c>
    </row>
    <row r="37" spans="3:16" x14ac:dyDescent="0.2">
      <c r="C37" s="53"/>
      <c r="D37" s="56"/>
      <c r="E37" s="55"/>
      <c r="F37" s="1" t="s">
        <v>17</v>
      </c>
      <c r="G37" s="2">
        <v>188.48</v>
      </c>
      <c r="H37" s="25">
        <v>8</v>
      </c>
      <c r="I37" s="31">
        <f>+G37*H37</f>
        <v>1507.84</v>
      </c>
      <c r="L37" s="41"/>
    </row>
    <row r="38" spans="3:16" x14ac:dyDescent="0.2">
      <c r="C38" s="53"/>
      <c r="D38" s="56"/>
      <c r="E38" s="55"/>
      <c r="F38" s="1" t="s">
        <v>17</v>
      </c>
      <c r="G38" s="2">
        <v>214.65</v>
      </c>
      <c r="H38" s="25">
        <v>4</v>
      </c>
      <c r="I38" s="31">
        <f>+G38*H38</f>
        <v>858.6</v>
      </c>
      <c r="L38" s="41"/>
    </row>
    <row r="39" spans="3:16" x14ac:dyDescent="0.2">
      <c r="C39" s="53"/>
      <c r="D39" s="56"/>
      <c r="E39" s="55"/>
      <c r="F39" s="1" t="s">
        <v>18</v>
      </c>
      <c r="G39" s="30">
        <v>784.12</v>
      </c>
      <c r="H39" s="25">
        <v>1</v>
      </c>
      <c r="I39" s="31">
        <v>750</v>
      </c>
      <c r="L39" s="41"/>
    </row>
    <row r="40" spans="3:16" x14ac:dyDescent="0.2">
      <c r="C40" s="53"/>
      <c r="D40" s="56"/>
      <c r="E40" s="55"/>
      <c r="F40" s="1" t="s">
        <v>13</v>
      </c>
      <c r="G40" s="2">
        <f>I40/H40</f>
        <v>694.21772583333325</v>
      </c>
      <c r="H40" s="25">
        <v>12</v>
      </c>
      <c r="I40" s="2">
        <f>J36*31.15%</f>
        <v>8330.6127099999994</v>
      </c>
      <c r="L40" s="41">
        <f>I40*1.023</f>
        <v>8522.2168023299982</v>
      </c>
    </row>
    <row r="41" spans="3:16" x14ac:dyDescent="0.2">
      <c r="C41" s="53"/>
      <c r="D41" s="56"/>
      <c r="E41" s="55"/>
      <c r="L41" s="41"/>
    </row>
    <row r="42" spans="3:16" x14ac:dyDescent="0.2">
      <c r="C42" s="53"/>
      <c r="D42" s="56"/>
      <c r="E42" s="55" t="s">
        <v>28</v>
      </c>
      <c r="F42" s="1" t="s">
        <v>12</v>
      </c>
      <c r="G42" s="2">
        <v>1687.65</v>
      </c>
      <c r="H42" s="25">
        <v>14</v>
      </c>
      <c r="I42" s="3">
        <f>+G42*H42</f>
        <v>23627.100000000002</v>
      </c>
      <c r="J42" s="7">
        <f>SUM(I42:I44)</f>
        <v>25667.74</v>
      </c>
      <c r="L42" s="41">
        <f>J42*1.023</f>
        <v>26258.098019999998</v>
      </c>
    </row>
    <row r="43" spans="3:16" x14ac:dyDescent="0.2">
      <c r="C43" s="53"/>
      <c r="D43" s="56"/>
      <c r="E43" s="55"/>
      <c r="F43" s="1" t="s">
        <v>17</v>
      </c>
      <c r="G43" s="2">
        <v>104.71</v>
      </c>
      <c r="H43" s="25">
        <v>12</v>
      </c>
      <c r="I43" s="31">
        <f>G43*H43</f>
        <v>1256.52</v>
      </c>
      <c r="L43" s="41"/>
    </row>
    <row r="44" spans="3:16" x14ac:dyDescent="0.2">
      <c r="C44" s="53"/>
      <c r="D44" s="56"/>
      <c r="E44" s="55"/>
      <c r="F44" s="1" t="s">
        <v>18</v>
      </c>
      <c r="G44" s="30">
        <v>784.12</v>
      </c>
      <c r="H44" s="25">
        <v>1</v>
      </c>
      <c r="I44" s="3">
        <f>+G44*H44</f>
        <v>784.12</v>
      </c>
      <c r="L44" s="41"/>
    </row>
    <row r="45" spans="3:16" x14ac:dyDescent="0.2">
      <c r="C45" s="53"/>
      <c r="D45" s="56"/>
      <c r="E45" s="55"/>
      <c r="F45" s="1" t="s">
        <v>13</v>
      </c>
      <c r="G45" s="2">
        <f>I45/H45</f>
        <v>666.29175083333337</v>
      </c>
      <c r="H45" s="25">
        <v>12</v>
      </c>
      <c r="I45" s="2">
        <f>J42*31.15%</f>
        <v>7995.5010100000009</v>
      </c>
      <c r="L45" s="41">
        <f>I45*1.023</f>
        <v>8179.3975332300006</v>
      </c>
    </row>
    <row r="46" spans="3:16" x14ac:dyDescent="0.2">
      <c r="C46" s="53"/>
      <c r="D46" s="56"/>
      <c r="E46" s="55"/>
      <c r="G46" s="30"/>
      <c r="H46" s="25"/>
      <c r="L46" s="41"/>
    </row>
    <row r="47" spans="3:16" s="6" customFormat="1" x14ac:dyDescent="0.2">
      <c r="C47" s="67"/>
      <c r="D47" s="63" t="s">
        <v>29</v>
      </c>
      <c r="E47" s="64"/>
      <c r="F47" s="21"/>
      <c r="G47" s="22"/>
      <c r="H47" s="23"/>
      <c r="I47" s="23"/>
      <c r="J47" s="24"/>
      <c r="K47" s="5"/>
      <c r="L47" s="41"/>
      <c r="M47" s="1"/>
      <c r="N47" s="1"/>
      <c r="O47" s="1"/>
      <c r="P47" s="1"/>
    </row>
    <row r="48" spans="3:16" s="6" customFormat="1" x14ac:dyDescent="0.2">
      <c r="C48" s="67"/>
      <c r="D48" s="68"/>
      <c r="E48" s="69" t="s">
        <v>30</v>
      </c>
      <c r="F48" s="6" t="s">
        <v>12</v>
      </c>
      <c r="G48" s="2">
        <v>1361</v>
      </c>
      <c r="H48" s="25">
        <v>14</v>
      </c>
      <c r="I48" s="3">
        <f>+G48*H48</f>
        <v>19054</v>
      </c>
      <c r="J48" s="5">
        <f>SUM(I48:I50)</f>
        <v>21094.639999999999</v>
      </c>
      <c r="K48" s="5"/>
      <c r="L48" s="41">
        <f>J48*1.023</f>
        <v>21579.816719999999</v>
      </c>
      <c r="M48" s="1"/>
      <c r="N48" s="1"/>
      <c r="O48" s="1"/>
      <c r="P48" s="1"/>
    </row>
    <row r="49" spans="3:16" s="6" customFormat="1" x14ac:dyDescent="0.2">
      <c r="C49" s="67"/>
      <c r="D49" s="68"/>
      <c r="E49" s="69"/>
      <c r="F49" s="1" t="s">
        <v>17</v>
      </c>
      <c r="G49" s="2">
        <v>104.71</v>
      </c>
      <c r="H49" s="25">
        <v>12</v>
      </c>
      <c r="I49" s="6">
        <f>G49*H49</f>
        <v>1256.52</v>
      </c>
      <c r="J49" s="5"/>
      <c r="K49" s="5"/>
      <c r="L49" s="41"/>
      <c r="M49" s="1"/>
      <c r="N49" s="1"/>
      <c r="O49" s="1"/>
      <c r="P49" s="1"/>
    </row>
    <row r="50" spans="3:16" s="6" customFormat="1" x14ac:dyDescent="0.2">
      <c r="C50" s="67"/>
      <c r="D50" s="68"/>
      <c r="E50" s="69"/>
      <c r="F50" s="6" t="s">
        <v>18</v>
      </c>
      <c r="G50" s="30">
        <v>784.12</v>
      </c>
      <c r="H50" s="25">
        <v>1</v>
      </c>
      <c r="I50" s="3">
        <f>+G50*H50</f>
        <v>784.12</v>
      </c>
      <c r="J50" s="5"/>
      <c r="K50" s="5"/>
      <c r="L50" s="41"/>
      <c r="M50" s="1"/>
      <c r="N50" s="1"/>
      <c r="O50" s="1"/>
      <c r="P50" s="1"/>
    </row>
    <row r="51" spans="3:16" s="6" customFormat="1" x14ac:dyDescent="0.2">
      <c r="C51" s="67"/>
      <c r="D51" s="68"/>
      <c r="E51" s="69"/>
      <c r="F51" s="1" t="s">
        <v>13</v>
      </c>
      <c r="G51" s="6">
        <f>I51/H51</f>
        <v>547.58169666666663</v>
      </c>
      <c r="H51" s="25">
        <v>12</v>
      </c>
      <c r="I51" s="2">
        <f>J48*31.15%</f>
        <v>6570.9803599999996</v>
      </c>
      <c r="J51" s="5"/>
      <c r="K51" s="5"/>
      <c r="L51" s="41">
        <f>I51*1.023</f>
        <v>6722.1129082799989</v>
      </c>
      <c r="M51" s="1"/>
      <c r="N51" s="1"/>
      <c r="O51" s="1"/>
      <c r="P51" s="1"/>
    </row>
    <row r="52" spans="3:16" s="6" customFormat="1" x14ac:dyDescent="0.2">
      <c r="C52" s="67"/>
      <c r="D52" s="68"/>
      <c r="E52" s="69"/>
      <c r="F52" s="1"/>
      <c r="G52" s="2"/>
      <c r="H52" s="3"/>
      <c r="I52" s="3"/>
      <c r="J52" s="5"/>
      <c r="K52" s="5"/>
      <c r="L52" s="41"/>
      <c r="M52" s="1"/>
      <c r="N52" s="1"/>
      <c r="O52" s="1"/>
      <c r="P52" s="1"/>
    </row>
    <row r="53" spans="3:16" s="6" customFormat="1" x14ac:dyDescent="0.2">
      <c r="C53" s="67"/>
      <c r="D53" s="68"/>
      <c r="E53" s="69" t="s">
        <v>31</v>
      </c>
      <c r="F53" s="6" t="s">
        <v>12</v>
      </c>
      <c r="G53" s="2">
        <v>1361</v>
      </c>
      <c r="H53" s="25">
        <v>14</v>
      </c>
      <c r="I53" s="31">
        <f>+G53*H53</f>
        <v>19054</v>
      </c>
      <c r="J53" s="5">
        <f>SUM(I53:I55)</f>
        <v>20843.36</v>
      </c>
      <c r="K53" s="5"/>
      <c r="L53" s="41">
        <f>J53*1.023</f>
        <v>21322.757279999998</v>
      </c>
      <c r="M53" s="1"/>
      <c r="N53" s="1"/>
      <c r="O53" s="1"/>
      <c r="P53" s="1"/>
    </row>
    <row r="54" spans="3:16" s="6" customFormat="1" x14ac:dyDescent="0.2">
      <c r="C54" s="67"/>
      <c r="D54" s="68"/>
      <c r="E54" s="69"/>
      <c r="F54" s="1" t="s">
        <v>17</v>
      </c>
      <c r="G54" s="2">
        <v>83.77</v>
      </c>
      <c r="H54" s="25">
        <v>12</v>
      </c>
      <c r="I54" s="31">
        <f>+G54*H54</f>
        <v>1005.24</v>
      </c>
      <c r="J54" s="5"/>
      <c r="K54" s="5"/>
      <c r="L54" s="41"/>
      <c r="M54" s="1"/>
      <c r="N54" s="1"/>
      <c r="O54" s="1"/>
      <c r="P54" s="1"/>
    </row>
    <row r="55" spans="3:16" s="6" customFormat="1" x14ac:dyDescent="0.2">
      <c r="C55" s="67"/>
      <c r="D55" s="68"/>
      <c r="E55" s="69"/>
      <c r="F55" s="6" t="s">
        <v>18</v>
      </c>
      <c r="G55" s="30">
        <v>784.12</v>
      </c>
      <c r="H55" s="25">
        <v>1</v>
      </c>
      <c r="I55" s="31">
        <f>+G55*H55</f>
        <v>784.12</v>
      </c>
      <c r="J55" s="5"/>
      <c r="K55" s="5"/>
      <c r="L55" s="41"/>
      <c r="M55" s="1"/>
      <c r="N55" s="1"/>
      <c r="O55" s="1"/>
      <c r="P55" s="1"/>
    </row>
    <row r="56" spans="3:16" s="6" customFormat="1" x14ac:dyDescent="0.2">
      <c r="C56" s="67"/>
      <c r="D56" s="68"/>
      <c r="E56" s="69"/>
      <c r="F56" s="1" t="s">
        <v>13</v>
      </c>
      <c r="G56" s="6">
        <f>I56/H56</f>
        <v>541.05888666666669</v>
      </c>
      <c r="H56" s="25">
        <v>12</v>
      </c>
      <c r="I56" s="35">
        <f>J53*31.15%</f>
        <v>6492.7066400000003</v>
      </c>
      <c r="J56" s="5"/>
      <c r="K56" s="5"/>
      <c r="L56" s="41">
        <f>I56*1.023</f>
        <v>6642.0388927200001</v>
      </c>
      <c r="M56" s="1"/>
      <c r="N56" s="1"/>
      <c r="O56" s="1"/>
      <c r="P56" s="1"/>
    </row>
    <row r="57" spans="3:16" s="6" customFormat="1" x14ac:dyDescent="0.2">
      <c r="C57" s="67"/>
      <c r="D57" s="68"/>
      <c r="E57" s="69"/>
      <c r="F57" s="1"/>
      <c r="G57" s="2"/>
      <c r="H57" s="25"/>
      <c r="I57" s="3"/>
      <c r="J57" s="5"/>
      <c r="K57" s="5"/>
      <c r="L57" s="41"/>
      <c r="M57" s="1"/>
      <c r="N57" s="1"/>
      <c r="O57" s="1"/>
      <c r="P57" s="1"/>
    </row>
    <row r="58" spans="3:16" x14ac:dyDescent="0.2">
      <c r="C58" s="53"/>
      <c r="D58" s="63" t="s">
        <v>32</v>
      </c>
      <c r="E58" s="64"/>
      <c r="F58" s="21"/>
      <c r="G58" s="22"/>
      <c r="H58" s="23"/>
      <c r="I58" s="23"/>
      <c r="J58" s="24"/>
      <c r="L58" s="41"/>
    </row>
    <row r="59" spans="3:16" x14ac:dyDescent="0.2">
      <c r="C59" s="53"/>
      <c r="D59" s="56"/>
      <c r="E59" s="55" t="s">
        <v>33</v>
      </c>
      <c r="F59" s="1" t="s">
        <v>12</v>
      </c>
      <c r="G59" s="2">
        <v>1361</v>
      </c>
      <c r="H59" s="25">
        <v>14</v>
      </c>
      <c r="I59" s="3">
        <f>+G59*H59</f>
        <v>19054</v>
      </c>
      <c r="J59" s="7">
        <f>SUM(I59:I63)</f>
        <v>25767.3</v>
      </c>
      <c r="L59" s="41">
        <f>J59*1.023</f>
        <v>26359.947899999996</v>
      </c>
    </row>
    <row r="60" spans="3:16" x14ac:dyDescent="0.2">
      <c r="C60" s="53"/>
      <c r="D60" s="56"/>
      <c r="E60" s="55"/>
      <c r="F60" s="1" t="s">
        <v>34</v>
      </c>
      <c r="G60" s="2">
        <v>163.41999999999999</v>
      </c>
      <c r="H60" s="25">
        <v>14</v>
      </c>
      <c r="I60" s="3">
        <f>+G60*H60</f>
        <v>2287.8799999999997</v>
      </c>
      <c r="L60" s="41"/>
    </row>
    <row r="61" spans="3:16" x14ac:dyDescent="0.2">
      <c r="C61" s="53"/>
      <c r="D61" s="56"/>
      <c r="E61" s="55"/>
      <c r="F61" s="1" t="s">
        <v>25</v>
      </c>
      <c r="G61" s="2">
        <v>80.59</v>
      </c>
      <c r="H61" s="25">
        <v>14</v>
      </c>
      <c r="I61" s="31">
        <f>+G61*H61</f>
        <v>1128.26</v>
      </c>
      <c r="L61" s="41"/>
    </row>
    <row r="62" spans="3:16" x14ac:dyDescent="0.2">
      <c r="C62" s="53"/>
      <c r="D62" s="56"/>
      <c r="E62" s="55"/>
      <c r="F62" s="1" t="s">
        <v>17</v>
      </c>
      <c r="G62" s="2">
        <v>209.42</v>
      </c>
      <c r="H62" s="25">
        <v>12</v>
      </c>
      <c r="I62" s="31">
        <f>+G62*H62</f>
        <v>2513.04</v>
      </c>
      <c r="L62" s="41"/>
    </row>
    <row r="63" spans="3:16" x14ac:dyDescent="0.2">
      <c r="C63" s="53"/>
      <c r="D63" s="56"/>
      <c r="E63" s="55"/>
      <c r="F63" s="1" t="s">
        <v>18</v>
      </c>
      <c r="G63" s="30">
        <v>784.12</v>
      </c>
      <c r="H63" s="25">
        <v>1</v>
      </c>
      <c r="I63" s="31">
        <f>+G63*H63</f>
        <v>784.12</v>
      </c>
      <c r="L63" s="41"/>
    </row>
    <row r="64" spans="3:16" s="6" customFormat="1" x14ac:dyDescent="0.2">
      <c r="C64" s="67"/>
      <c r="D64" s="68"/>
      <c r="E64" s="69"/>
      <c r="F64" s="1" t="s">
        <v>13</v>
      </c>
      <c r="G64" s="6">
        <f>I64/H64</f>
        <v>668.87616249999996</v>
      </c>
      <c r="H64" s="25">
        <v>12</v>
      </c>
      <c r="I64" s="35">
        <f>J59*31.15%</f>
        <v>8026.5139499999996</v>
      </c>
      <c r="J64" s="5"/>
      <c r="K64" s="5"/>
      <c r="L64" s="41">
        <f>I64*1.023</f>
        <v>8211.1237708499993</v>
      </c>
      <c r="M64" s="1"/>
      <c r="N64" s="1"/>
      <c r="O64" s="1"/>
      <c r="P64" s="1"/>
    </row>
    <row r="65" spans="3:16" s="6" customFormat="1" x14ac:dyDescent="0.2">
      <c r="C65" s="67"/>
      <c r="D65" s="68"/>
      <c r="E65" s="69"/>
      <c r="J65" s="5"/>
      <c r="K65" s="5"/>
      <c r="L65" s="41"/>
      <c r="M65" s="1"/>
      <c r="N65" s="1"/>
      <c r="O65" s="1"/>
      <c r="P65" s="1"/>
    </row>
    <row r="66" spans="3:16" s="6" customFormat="1" x14ac:dyDescent="0.2">
      <c r="C66" s="67"/>
      <c r="D66" s="68"/>
      <c r="E66" s="69"/>
      <c r="G66" s="35"/>
      <c r="H66" s="31"/>
      <c r="I66" s="31"/>
      <c r="J66" s="5"/>
      <c r="K66" s="5"/>
      <c r="L66" s="41"/>
      <c r="M66" s="1"/>
      <c r="N66" s="1"/>
      <c r="O66" s="1"/>
      <c r="P66" s="1"/>
    </row>
    <row r="67" spans="3:16" s="6" customFormat="1" x14ac:dyDescent="0.2">
      <c r="C67" s="67"/>
      <c r="D67" s="68"/>
      <c r="E67" s="70" t="s">
        <v>35</v>
      </c>
      <c r="G67" s="35"/>
      <c r="H67" s="31"/>
      <c r="J67" s="16">
        <f>SUM(J7,J13,J25)</f>
        <v>251563.69</v>
      </c>
      <c r="K67" s="5"/>
      <c r="L67" s="43">
        <f>SUM(L7,L13,L25)</f>
        <v>257349.65486999997</v>
      </c>
      <c r="M67" s="1"/>
      <c r="N67" s="1"/>
      <c r="O67" s="1"/>
      <c r="P67" s="1"/>
    </row>
    <row r="68" spans="3:16" s="6" customFormat="1" ht="13.5" thickBot="1" x14ac:dyDescent="0.25">
      <c r="C68" s="67"/>
      <c r="D68" s="68"/>
      <c r="E68" s="70" t="s">
        <v>36</v>
      </c>
      <c r="H68" s="31"/>
      <c r="J68" s="16">
        <f>SUM(I64,I56,I51,I45,I40,I33,I23,I18,I10)</f>
        <v>78362.089435000002</v>
      </c>
      <c r="K68" s="5"/>
      <c r="L68" s="44">
        <f>SUM(L64,L56,L51,L45,L40,L33,L23,L18,L10)</f>
        <v>80164.417492004999</v>
      </c>
      <c r="M68" s="1"/>
      <c r="N68" s="1"/>
      <c r="O68" s="1"/>
      <c r="P68" s="1"/>
    </row>
    <row r="69" spans="3:16" s="6" customFormat="1" ht="13.5" thickBot="1" x14ac:dyDescent="0.25">
      <c r="C69" s="67"/>
      <c r="D69" s="68"/>
      <c r="E69" s="71" t="s">
        <v>39</v>
      </c>
      <c r="H69" s="31"/>
      <c r="I69" s="31"/>
      <c r="J69" s="5"/>
      <c r="K69" s="5"/>
      <c r="L69" s="48">
        <v>3856.77</v>
      </c>
      <c r="M69" s="1"/>
      <c r="N69" s="1"/>
      <c r="O69" s="1"/>
      <c r="P69" s="1"/>
    </row>
    <row r="70" spans="3:16" s="6" customFormat="1" ht="13.5" thickBot="1" x14ac:dyDescent="0.25">
      <c r="C70" s="72"/>
      <c r="D70" s="73"/>
      <c r="E70" s="74" t="s">
        <v>38</v>
      </c>
      <c r="H70" s="31"/>
      <c r="I70" s="31"/>
      <c r="J70" s="5"/>
      <c r="K70" s="5"/>
      <c r="L70" s="48">
        <f>L69+L68+L67</f>
        <v>341370.84236200497</v>
      </c>
      <c r="M70" s="1"/>
      <c r="N70" s="1"/>
      <c r="O70" s="1"/>
      <c r="P70" s="1"/>
    </row>
    <row r="71" spans="3:16" s="6" customFormat="1" x14ac:dyDescent="0.2">
      <c r="E71" s="36"/>
      <c r="G71" s="35"/>
      <c r="H71" s="31"/>
      <c r="I71" s="31"/>
      <c r="J71" s="5"/>
      <c r="K71" s="5"/>
      <c r="M71" s="1"/>
      <c r="N71" s="1"/>
      <c r="O71" s="1"/>
      <c r="P71" s="1"/>
    </row>
    <row r="72" spans="3:16" s="6" customFormat="1" x14ac:dyDescent="0.2">
      <c r="F72" s="37"/>
      <c r="G72" s="38"/>
      <c r="H72" s="31"/>
      <c r="I72" s="39"/>
      <c r="J72" s="5"/>
      <c r="K72" s="5"/>
      <c r="M72" s="1"/>
      <c r="N72" s="1"/>
      <c r="O72" s="1"/>
      <c r="P72" s="1"/>
    </row>
    <row r="73" spans="3:16" s="6" customFormat="1" x14ac:dyDescent="0.2">
      <c r="H73" s="31"/>
      <c r="I73" s="31"/>
      <c r="J73" s="5"/>
      <c r="K73" s="5"/>
      <c r="M73" s="1"/>
      <c r="N73" s="1"/>
      <c r="O73" s="1"/>
      <c r="P73" s="1"/>
    </row>
    <row r="74" spans="3:16" s="6" customFormat="1" x14ac:dyDescent="0.2">
      <c r="E74" s="36"/>
      <c r="G74" s="35"/>
      <c r="H74" s="31"/>
      <c r="I74" s="31"/>
      <c r="J74" s="5"/>
      <c r="K74" s="5"/>
      <c r="M74" s="1"/>
      <c r="N74" s="1"/>
      <c r="O74" s="1"/>
      <c r="P74" s="1"/>
    </row>
    <row r="75" spans="3:16" s="6" customFormat="1" x14ac:dyDescent="0.2">
      <c r="E75" s="36"/>
      <c r="G75" s="35"/>
      <c r="H75" s="31"/>
      <c r="I75" s="31"/>
      <c r="J75" s="5"/>
      <c r="K75" s="5"/>
      <c r="M75" s="1"/>
      <c r="N75" s="1"/>
      <c r="O75" s="1"/>
      <c r="P75" s="1"/>
    </row>
    <row r="76" spans="3:16" x14ac:dyDescent="0.2">
      <c r="E76" s="40"/>
      <c r="I76" s="31"/>
    </row>
    <row r="77" spans="3:16" x14ac:dyDescent="0.2">
      <c r="E77" s="40"/>
      <c r="I77" s="31"/>
    </row>
    <row r="78" spans="3:16" x14ac:dyDescent="0.2">
      <c r="E78" s="40"/>
      <c r="I78" s="31"/>
    </row>
    <row r="79" spans="3:16" x14ac:dyDescent="0.2">
      <c r="E79" s="40"/>
      <c r="I79" s="31"/>
    </row>
    <row r="80" spans="3:16" x14ac:dyDescent="0.2">
      <c r="E80" s="40"/>
      <c r="I80" s="31"/>
    </row>
    <row r="84" spans="5:5" x14ac:dyDescent="0.2">
      <c r="E84" s="40"/>
    </row>
  </sheetData>
  <pageMargins left="0.23622047244094491" right="0.23622047244094491" top="0.74803149606299213" bottom="0.74803149606299213" header="0.31496062992125984" footer="0.31496062992125984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G27"/>
  <sheetViews>
    <sheetView showGridLines="0" tabSelected="1" workbookViewId="0">
      <selection activeCell="I5" sqref="I5"/>
    </sheetView>
  </sheetViews>
  <sheetFormatPr baseColWidth="10" defaultColWidth="9.140625" defaultRowHeight="15" x14ac:dyDescent="0.25"/>
  <cols>
    <col min="3" max="3" width="13.7109375" bestFit="1" customWidth="1"/>
    <col min="4" max="4" width="17" bestFit="1" customWidth="1"/>
    <col min="5" max="5" width="14.28515625" bestFit="1" customWidth="1"/>
    <col min="6" max="6" width="12.7109375" customWidth="1"/>
    <col min="7" max="7" width="10.85546875" customWidth="1"/>
  </cols>
  <sheetData>
    <row r="10" spans="2:7" x14ac:dyDescent="0.25">
      <c r="B10" s="77" t="s">
        <v>60</v>
      </c>
    </row>
    <row r="12" spans="2:7" x14ac:dyDescent="0.25">
      <c r="B12" s="77" t="s">
        <v>41</v>
      </c>
    </row>
    <row r="14" spans="2:7" x14ac:dyDescent="0.25">
      <c r="B14" s="76" t="s">
        <v>42</v>
      </c>
      <c r="C14" s="76" t="s">
        <v>43</v>
      </c>
      <c r="D14" s="76" t="s">
        <v>44</v>
      </c>
      <c r="E14" s="76" t="s">
        <v>45</v>
      </c>
      <c r="F14" s="76" t="s">
        <v>46</v>
      </c>
      <c r="G14" s="76" t="s">
        <v>47</v>
      </c>
    </row>
    <row r="15" spans="2:7" x14ac:dyDescent="0.25">
      <c r="B15" s="75">
        <v>1</v>
      </c>
      <c r="C15" s="75">
        <v>1</v>
      </c>
      <c r="D15" s="75" t="s">
        <v>48</v>
      </c>
      <c r="E15" s="75" t="s">
        <v>49</v>
      </c>
      <c r="F15" s="75" t="s">
        <v>50</v>
      </c>
      <c r="G15" s="79">
        <v>35353.589999999997</v>
      </c>
    </row>
    <row r="17" spans="2:7" x14ac:dyDescent="0.25">
      <c r="B17" s="77" t="s">
        <v>51</v>
      </c>
    </row>
    <row r="19" spans="2:7" x14ac:dyDescent="0.25">
      <c r="B19" s="76" t="s">
        <v>42</v>
      </c>
      <c r="C19" s="76" t="s">
        <v>43</v>
      </c>
      <c r="D19" s="76" t="s">
        <v>52</v>
      </c>
      <c r="E19" s="76" t="s">
        <v>53</v>
      </c>
      <c r="F19" s="75"/>
      <c r="G19" s="76" t="s">
        <v>47</v>
      </c>
    </row>
    <row r="20" spans="2:7" x14ac:dyDescent="0.25">
      <c r="B20" s="75">
        <v>1</v>
      </c>
      <c r="C20" s="75">
        <v>0</v>
      </c>
      <c r="D20" s="75" t="s">
        <v>54</v>
      </c>
      <c r="E20" s="75">
        <v>1</v>
      </c>
      <c r="F20" s="75"/>
      <c r="G20" s="78">
        <v>41337.879999999997</v>
      </c>
    </row>
    <row r="21" spans="2:7" x14ac:dyDescent="0.25">
      <c r="B21" s="75">
        <v>1</v>
      </c>
      <c r="C21" s="75">
        <v>0</v>
      </c>
      <c r="D21" s="75" t="s">
        <v>55</v>
      </c>
      <c r="E21" s="75">
        <v>1</v>
      </c>
      <c r="F21" s="75"/>
      <c r="G21" s="78">
        <v>29542.9</v>
      </c>
    </row>
    <row r="22" spans="2:7" x14ac:dyDescent="0.25">
      <c r="B22" s="75">
        <v>1</v>
      </c>
      <c r="C22" s="75">
        <v>0</v>
      </c>
      <c r="D22" s="75" t="s">
        <v>56</v>
      </c>
      <c r="E22" s="75">
        <v>1</v>
      </c>
      <c r="F22" s="75"/>
      <c r="G22" s="78">
        <v>37630.29</v>
      </c>
    </row>
    <row r="23" spans="2:7" x14ac:dyDescent="0.25">
      <c r="B23" s="75">
        <v>1</v>
      </c>
      <c r="C23" s="75">
        <v>0</v>
      </c>
      <c r="D23" s="75" t="s">
        <v>57</v>
      </c>
      <c r="E23" s="75">
        <v>1</v>
      </c>
      <c r="F23" s="75"/>
      <c r="G23" s="78">
        <v>31600.42</v>
      </c>
    </row>
    <row r="24" spans="2:7" x14ac:dyDescent="0.25">
      <c r="B24" s="75">
        <v>1</v>
      </c>
      <c r="C24" s="75">
        <v>0</v>
      </c>
      <c r="D24" s="75" t="s">
        <v>57</v>
      </c>
      <c r="E24" s="75">
        <v>1</v>
      </c>
      <c r="F24" s="75"/>
      <c r="G24" s="78">
        <v>23172.14</v>
      </c>
    </row>
    <row r="25" spans="2:7" x14ac:dyDescent="0.25">
      <c r="B25" s="75">
        <v>1</v>
      </c>
      <c r="C25" s="75">
        <v>0</v>
      </c>
      <c r="D25" s="75" t="s">
        <v>58</v>
      </c>
      <c r="E25" s="75">
        <v>5</v>
      </c>
      <c r="F25" s="75"/>
      <c r="G25" s="78">
        <v>25468.47</v>
      </c>
    </row>
    <row r="26" spans="2:7" x14ac:dyDescent="0.25">
      <c r="B26" s="75">
        <v>1</v>
      </c>
      <c r="C26" s="75">
        <v>0</v>
      </c>
      <c r="D26" s="75" t="s">
        <v>58</v>
      </c>
      <c r="E26" s="75">
        <v>5</v>
      </c>
      <c r="F26" s="75"/>
      <c r="G26" s="78">
        <v>25335.14</v>
      </c>
    </row>
    <row r="27" spans="2:7" x14ac:dyDescent="0.25">
      <c r="B27" s="75">
        <v>1</v>
      </c>
      <c r="C27" s="75">
        <v>0</v>
      </c>
      <c r="D27" s="75" t="s">
        <v>59</v>
      </c>
      <c r="E27" s="75">
        <v>5</v>
      </c>
      <c r="F27" s="75"/>
      <c r="G27" s="78">
        <v>30831.61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Sous 2019 V1</vt:lpstr>
      <vt:lpstr>Plantilla</vt:lpstr>
      <vt:lpstr>'Sous 2019 V1'!_1Àrea_d_impressió</vt:lpstr>
      <vt:lpstr>'Sous 2019 V1'!Área_de_impresión</vt:lpstr>
    </vt:vector>
  </TitlesOfParts>
  <Company>Ajuntament de Mollet del Vallès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Garcia, Ainhoa</dc:creator>
  <cp:lastModifiedBy>Zaragoza Llobet, Lidia</cp:lastModifiedBy>
  <cp:lastPrinted>2023-01-19T07:10:28Z</cp:lastPrinted>
  <dcterms:created xsi:type="dcterms:W3CDTF">2018-10-02T13:12:22Z</dcterms:created>
  <dcterms:modified xsi:type="dcterms:W3CDTF">2023-01-19T07:10:39Z</dcterms:modified>
</cp:coreProperties>
</file>